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ersion 1" sheetId="1" r:id="rId4"/>
  </sheets>
  <definedNames/>
  <calcPr/>
</workbook>
</file>

<file path=xl/sharedStrings.xml><?xml version="1.0" encoding="utf-8"?>
<sst xmlns="http://schemas.openxmlformats.org/spreadsheetml/2006/main" count="107" uniqueCount="80">
  <si>
    <t>USATF Minnesota</t>
  </si>
  <si>
    <t>Profit &amp; Loss Budget Overview</t>
  </si>
  <si>
    <t>January through December 2022</t>
  </si>
  <si>
    <t>Version 1</t>
  </si>
  <si>
    <t>Ordinary Income/Expense</t>
  </si>
  <si>
    <t>Income</t>
  </si>
  <si>
    <t>Award Celebration</t>
  </si>
  <si>
    <t>Contributions</t>
  </si>
  <si>
    <t>Individual</t>
  </si>
  <si>
    <t>Corporate</t>
  </si>
  <si>
    <t>Total Contributions</t>
  </si>
  <si>
    <t>Event Income</t>
  </si>
  <si>
    <t>Brian Kraft 5K</t>
  </si>
  <si>
    <t>Cross Country Championship - Youth</t>
  </si>
  <si>
    <t>Cross Country Championship - Open/Masters</t>
  </si>
  <si>
    <t>Cross Country Series</t>
  </si>
  <si>
    <t>Indoor All Ages Series</t>
  </si>
  <si>
    <t>Indoor Championship - Youth/Open/Masters</t>
  </si>
  <si>
    <t>LDR Championships</t>
  </si>
  <si>
    <t>O'Gara's 8k</t>
  </si>
  <si>
    <t>Get In Gear</t>
  </si>
  <si>
    <t>Grandma's Marathon</t>
  </si>
  <si>
    <t>USATF Minnesota Outdoor Meet</t>
  </si>
  <si>
    <t>TC 1 Mile</t>
  </si>
  <si>
    <t>TC 10 Mile</t>
  </si>
  <si>
    <t>Torchlight 5K</t>
  </si>
  <si>
    <t>USATF Minnesota XC Meet</t>
  </si>
  <si>
    <t>Victory 10K</t>
  </si>
  <si>
    <t>Race 11</t>
  </si>
  <si>
    <t>Total LDR Championships</t>
  </si>
  <si>
    <t>Racewalking 10k &amp; 20k</t>
  </si>
  <si>
    <t>Outdoor Championship - Open/Masters</t>
  </si>
  <si>
    <t>JO Region 8 Track Meet</t>
  </si>
  <si>
    <t>Outdoor Championship - Youth</t>
  </si>
  <si>
    <t>Summer Track &amp; Field Series</t>
  </si>
  <si>
    <t>MUT Championships/Series</t>
  </si>
  <si>
    <t>Total Event Income</t>
  </si>
  <si>
    <t>Memberships</t>
  </si>
  <si>
    <t>Club Memberships</t>
  </si>
  <si>
    <t>Individual Memberships</t>
  </si>
  <si>
    <t>Total Memberships</t>
  </si>
  <si>
    <t>Race Sanctions</t>
  </si>
  <si>
    <t>Total Income</t>
  </si>
  <si>
    <t>Gross Profit</t>
  </si>
  <si>
    <t>Expense</t>
  </si>
  <si>
    <t>Annual USATF Meeting</t>
  </si>
  <si>
    <t>Annual Association Meeting</t>
  </si>
  <si>
    <t>Annual Report</t>
  </si>
  <si>
    <t>Equipment/Supplies</t>
  </si>
  <si>
    <t>Events</t>
  </si>
  <si>
    <t>Total Events</t>
  </si>
  <si>
    <t>Grants</t>
  </si>
  <si>
    <t>Insurance &amp; Bonding</t>
  </si>
  <si>
    <t>Bonding</t>
  </si>
  <si>
    <t>Total Insurance &amp; Bonding</t>
  </si>
  <si>
    <t>Managing Director</t>
  </si>
  <si>
    <t>Employer Taxes</t>
  </si>
  <si>
    <t>Salary/Employee Taxes</t>
  </si>
  <si>
    <t>Total Managing Director</t>
  </si>
  <si>
    <t>Marketing</t>
  </si>
  <si>
    <t>Misc Expense</t>
  </si>
  <si>
    <t>Officials</t>
  </si>
  <si>
    <t>Operations</t>
  </si>
  <si>
    <t xml:space="preserve">Tape, Bibs, Adult Medals, Hip #s </t>
  </si>
  <si>
    <t>Survey Monkey</t>
  </si>
  <si>
    <t xml:space="preserve">Adobe </t>
  </si>
  <si>
    <t>Phone</t>
  </si>
  <si>
    <t>Zoom Subscription</t>
  </si>
  <si>
    <t>Total Operations</t>
  </si>
  <si>
    <t>Postage</t>
  </si>
  <si>
    <t>Sanctions</t>
  </si>
  <si>
    <t>Storage Facility</t>
  </si>
  <si>
    <t>Total Expenses</t>
  </si>
  <si>
    <t>Net Ordinary Income</t>
  </si>
  <si>
    <t>Other Income/Expense</t>
  </si>
  <si>
    <t>Other Income</t>
  </si>
  <si>
    <t>Interst Income</t>
  </si>
  <si>
    <t>Total Other Income</t>
  </si>
  <si>
    <t>Net Other Income</t>
  </si>
  <si>
    <t>Net Income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</si>
</sst>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.00_);_(* \(#,##0.00\);_(* &quot;-&quot;??_);_(@_)"/>
    <numFmt numFmtId="165" formatCode="_(* #,##0_);_(* \(#,##0\);_(* &quot;-&quot;??_);_(@_)"/>
  </numFmts>
  <fonts count="3">
    <font>
      <sz val="10.0"/>
      <color rgb="FF000000"/>
      <name val="Arial"/>
      <scheme val="minor"/>
    </font>
    <font>
      <sz val="11.0"/>
      <color theme="1"/>
      <name val="Arial"/>
      <scheme val="minor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6">
    <border/>
    <border>
      <bottom style="thin">
        <color rgb="FF000000"/>
      </bottom>
    </border>
    <border>
      <left/>
      <right/>
      <top/>
      <bottom/>
    </border>
    <border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14" xfId="0" applyFont="1" applyNumberFormat="1"/>
    <xf borderId="0" fillId="0" fontId="2" numFmtId="0" xfId="0" applyFont="1"/>
    <xf borderId="0" fillId="0" fontId="1" numFmtId="164" xfId="0" applyFont="1" applyNumberFormat="1"/>
    <xf borderId="1" fillId="0" fontId="1" numFmtId="164" xfId="0" applyBorder="1" applyFont="1" applyNumberFormat="1"/>
    <xf borderId="0" fillId="0" fontId="1" numFmtId="165" xfId="0" applyFont="1" applyNumberFormat="1"/>
    <xf borderId="1" fillId="0" fontId="1" numFmtId="165" xfId="0" applyBorder="1" applyFont="1" applyNumberFormat="1"/>
    <xf borderId="0" fillId="0" fontId="1" numFmtId="0" xfId="0" applyFont="1"/>
    <xf borderId="2" fillId="2" fontId="1" numFmtId="165" xfId="0" applyBorder="1" applyFill="1" applyFont="1" applyNumberFormat="1"/>
    <xf borderId="3" fillId="0" fontId="1" numFmtId="165" xfId="0" applyBorder="1" applyFont="1" applyNumberFormat="1"/>
    <xf borderId="4" fillId="2" fontId="1" numFmtId="165" xfId="0" applyBorder="1" applyFont="1" applyNumberFormat="1"/>
    <xf borderId="5" fillId="0" fontId="1" numFmtId="16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1" width="9.38"/>
    <col customWidth="1" min="2" max="5" width="3.25"/>
    <col customWidth="1" min="6" max="6" width="35.38"/>
    <col customWidth="1" min="7" max="7" width="9.75"/>
    <col customWidth="1" min="8" max="26" width="7.75"/>
  </cols>
  <sheetData>
    <row r="1">
      <c r="A1" s="1" t="s">
        <v>0</v>
      </c>
    </row>
    <row r="2">
      <c r="A2" s="1" t="s">
        <v>1</v>
      </c>
    </row>
    <row r="3">
      <c r="A3" s="1" t="s">
        <v>2</v>
      </c>
    </row>
    <row r="4">
      <c r="A4" s="1" t="s">
        <v>3</v>
      </c>
    </row>
    <row r="5">
      <c r="A5" s="2"/>
    </row>
    <row r="6">
      <c r="A6" s="2"/>
    </row>
    <row r="7">
      <c r="G7" s="3">
        <v>2022.0</v>
      </c>
    </row>
    <row r="8">
      <c r="B8" s="3" t="s">
        <v>4</v>
      </c>
    </row>
    <row r="9">
      <c r="C9" s="3" t="s">
        <v>5</v>
      </c>
    </row>
    <row r="10">
      <c r="D10" s="3" t="s">
        <v>6</v>
      </c>
      <c r="G10" s="4">
        <v>0.0</v>
      </c>
    </row>
    <row r="11">
      <c r="D11" s="3" t="s">
        <v>7</v>
      </c>
      <c r="G11" s="4"/>
    </row>
    <row r="12">
      <c r="E12" s="3" t="s">
        <v>8</v>
      </c>
      <c r="G12" s="4">
        <v>500.0</v>
      </c>
    </row>
    <row r="13">
      <c r="E13" s="3" t="s">
        <v>9</v>
      </c>
      <c r="G13" s="5">
        <v>0.0</v>
      </c>
    </row>
    <row r="14">
      <c r="D14" s="3" t="s">
        <v>10</v>
      </c>
      <c r="G14" s="6">
        <f>SUM(G12:G13)</f>
        <v>500</v>
      </c>
    </row>
    <row r="16">
      <c r="D16" s="3" t="s">
        <v>11</v>
      </c>
    </row>
    <row r="17">
      <c r="E17" s="3" t="s">
        <v>12</v>
      </c>
      <c r="G17" s="6">
        <v>17165.0</v>
      </c>
    </row>
    <row r="18">
      <c r="E18" s="3" t="s">
        <v>13</v>
      </c>
      <c r="G18" s="6">
        <v>600.0</v>
      </c>
    </row>
    <row r="19">
      <c r="E19" s="3" t="s">
        <v>14</v>
      </c>
      <c r="G19" s="6">
        <v>1650.0</v>
      </c>
    </row>
    <row r="20">
      <c r="E20" s="3" t="s">
        <v>15</v>
      </c>
      <c r="G20" s="6">
        <v>0.0</v>
      </c>
    </row>
    <row r="21">
      <c r="E21" s="3" t="s">
        <v>16</v>
      </c>
      <c r="G21" s="6">
        <v>15000.0</v>
      </c>
    </row>
    <row r="22">
      <c r="E22" s="3" t="s">
        <v>17</v>
      </c>
      <c r="G22" s="6">
        <v>6450.0</v>
      </c>
    </row>
    <row r="23">
      <c r="E23" s="3" t="s">
        <v>18</v>
      </c>
      <c r="G23" s="6"/>
    </row>
    <row r="24">
      <c r="F24" s="3" t="s">
        <v>19</v>
      </c>
      <c r="G24" s="6">
        <v>500.0</v>
      </c>
    </row>
    <row r="25">
      <c r="F25" s="3" t="s">
        <v>12</v>
      </c>
      <c r="G25" s="6">
        <v>500.0</v>
      </c>
    </row>
    <row r="26">
      <c r="F26" s="3" t="s">
        <v>20</v>
      </c>
      <c r="G26" s="6">
        <v>500.0</v>
      </c>
    </row>
    <row r="27">
      <c r="F27" s="3" t="s">
        <v>21</v>
      </c>
      <c r="G27" s="6">
        <v>500.0</v>
      </c>
    </row>
    <row r="28">
      <c r="F28" s="3" t="s">
        <v>22</v>
      </c>
      <c r="G28" s="6">
        <v>500.0</v>
      </c>
    </row>
    <row r="29">
      <c r="F29" s="3" t="s">
        <v>23</v>
      </c>
      <c r="G29" s="6">
        <v>500.0</v>
      </c>
    </row>
    <row r="30">
      <c r="F30" s="3" t="s">
        <v>24</v>
      </c>
      <c r="G30" s="6">
        <v>500.0</v>
      </c>
    </row>
    <row r="31">
      <c r="F31" s="3" t="s">
        <v>25</v>
      </c>
      <c r="G31" s="6">
        <v>500.0</v>
      </c>
    </row>
    <row r="32">
      <c r="F32" s="3" t="s">
        <v>26</v>
      </c>
      <c r="G32" s="6">
        <v>500.0</v>
      </c>
    </row>
    <row r="33">
      <c r="F33" s="3" t="s">
        <v>27</v>
      </c>
      <c r="G33" s="6">
        <v>500.0</v>
      </c>
    </row>
    <row r="34">
      <c r="F34" s="3" t="s">
        <v>28</v>
      </c>
      <c r="G34" s="7">
        <v>500.0</v>
      </c>
    </row>
    <row r="35">
      <c r="E35" s="3" t="s">
        <v>29</v>
      </c>
      <c r="G35" s="6">
        <f>SUM(G24:G34)</f>
        <v>5500</v>
      </c>
    </row>
    <row r="36">
      <c r="E36" s="8" t="s">
        <v>30</v>
      </c>
      <c r="F36" s="8"/>
      <c r="G36" s="6">
        <v>0.0</v>
      </c>
    </row>
    <row r="37">
      <c r="E37" s="3" t="s">
        <v>31</v>
      </c>
      <c r="G37" s="9">
        <v>3830.0</v>
      </c>
    </row>
    <row r="38">
      <c r="E38" s="3" t="s">
        <v>32</v>
      </c>
      <c r="G38" s="6">
        <v>30000.0</v>
      </c>
    </row>
    <row r="39">
      <c r="E39" s="3" t="s">
        <v>33</v>
      </c>
      <c r="G39" s="6">
        <v>16000.0</v>
      </c>
    </row>
    <row r="40">
      <c r="E40" s="3" t="s">
        <v>34</v>
      </c>
      <c r="G40" s="9">
        <v>6250.0</v>
      </c>
    </row>
    <row r="41">
      <c r="E41" s="3" t="s">
        <v>35</v>
      </c>
      <c r="G41" s="7">
        <v>1000.0</v>
      </c>
    </row>
    <row r="42">
      <c r="D42" s="3" t="s">
        <v>36</v>
      </c>
      <c r="G42" s="6">
        <f>G41+G40+G39+G38+G37+G35+G22+G21+G20+G19+G18+G17</f>
        <v>103445</v>
      </c>
    </row>
    <row r="43"/>
    <row r="44">
      <c r="D44" s="3" t="s">
        <v>37</v>
      </c>
    </row>
    <row r="45">
      <c r="E45" s="3" t="s">
        <v>38</v>
      </c>
      <c r="G45" s="6">
        <v>900.0</v>
      </c>
    </row>
    <row r="46">
      <c r="E46" s="3" t="s">
        <v>39</v>
      </c>
      <c r="G46" s="7">
        <v>24805.0</v>
      </c>
    </row>
    <row r="47">
      <c r="D47" s="3" t="s">
        <v>40</v>
      </c>
      <c r="G47" s="6">
        <f>SUM(G45:G46)</f>
        <v>25705</v>
      </c>
    </row>
    <row r="48">
      <c r="G48" s="6"/>
    </row>
    <row r="49">
      <c r="D49" s="3" t="s">
        <v>41</v>
      </c>
      <c r="G49" s="9">
        <v>1500.0</v>
      </c>
    </row>
    <row r="50">
      <c r="G50" s="6"/>
    </row>
    <row r="51">
      <c r="D51" s="3" t="s">
        <v>42</v>
      </c>
      <c r="G51" s="10">
        <f>G10+G14+G42+G47+G49</f>
        <v>131150</v>
      </c>
    </row>
    <row r="52">
      <c r="G52" s="6"/>
    </row>
    <row r="53">
      <c r="C53" s="3" t="s">
        <v>43</v>
      </c>
      <c r="G53" s="10">
        <f>G51</f>
        <v>131150</v>
      </c>
    </row>
    <row r="54">
      <c r="G54" s="6"/>
    </row>
    <row r="55">
      <c r="D55" s="3" t="s">
        <v>44</v>
      </c>
      <c r="G55" s="6"/>
    </row>
    <row r="56">
      <c r="E56" s="3" t="s">
        <v>45</v>
      </c>
      <c r="G56" s="9">
        <v>4000.0</v>
      </c>
    </row>
    <row r="57">
      <c r="E57" s="3" t="s">
        <v>46</v>
      </c>
      <c r="G57" s="9">
        <v>500.0</v>
      </c>
    </row>
    <row r="58">
      <c r="E58" s="3" t="s">
        <v>47</v>
      </c>
      <c r="G58" s="9"/>
    </row>
    <row r="59">
      <c r="E59" s="3" t="s">
        <v>6</v>
      </c>
      <c r="G59" s="9">
        <v>0.0</v>
      </c>
    </row>
    <row r="60">
      <c r="E60" s="3" t="s">
        <v>48</v>
      </c>
      <c r="G60" s="9">
        <v>2000.0</v>
      </c>
    </row>
    <row r="61">
      <c r="E61" s="3" t="s">
        <v>49</v>
      </c>
      <c r="G61" s="6"/>
    </row>
    <row r="62">
      <c r="F62" s="3" t="s">
        <v>12</v>
      </c>
      <c r="G62" s="6">
        <v>15781.0</v>
      </c>
    </row>
    <row r="63">
      <c r="F63" s="3" t="s">
        <v>13</v>
      </c>
      <c r="G63" s="6">
        <v>300.0</v>
      </c>
    </row>
    <row r="64">
      <c r="F64" s="3" t="s">
        <v>14</v>
      </c>
      <c r="G64" s="6">
        <v>1300.0</v>
      </c>
    </row>
    <row r="65">
      <c r="F65" s="3" t="s">
        <v>15</v>
      </c>
      <c r="G65" s="6">
        <v>0.0</v>
      </c>
    </row>
    <row r="66">
      <c r="F66" s="3" t="s">
        <v>16</v>
      </c>
      <c r="G66" s="6">
        <v>14145.0</v>
      </c>
    </row>
    <row r="67">
      <c r="F67" s="3" t="s">
        <v>17</v>
      </c>
      <c r="G67" s="6">
        <v>9687.0</v>
      </c>
    </row>
    <row r="68">
      <c r="F68" s="8" t="s">
        <v>30</v>
      </c>
      <c r="G68" s="6">
        <v>1000.0</v>
      </c>
    </row>
    <row r="69">
      <c r="F69" s="3" t="s">
        <v>31</v>
      </c>
      <c r="G69" s="9">
        <v>2000.0</v>
      </c>
    </row>
    <row r="70">
      <c r="F70" s="3" t="s">
        <v>32</v>
      </c>
      <c r="G70" s="6">
        <v>28920.0</v>
      </c>
    </row>
    <row r="71">
      <c r="F71" s="3" t="s">
        <v>33</v>
      </c>
      <c r="G71" s="6">
        <v>21845.0</v>
      </c>
    </row>
    <row r="72">
      <c r="F72" s="3" t="s">
        <v>34</v>
      </c>
      <c r="G72" s="9">
        <v>3600.0</v>
      </c>
    </row>
    <row r="73">
      <c r="F73" s="3" t="s">
        <v>35</v>
      </c>
      <c r="G73" s="7">
        <v>1500.0</v>
      </c>
    </row>
    <row r="74">
      <c r="E74" s="3" t="s">
        <v>50</v>
      </c>
      <c r="G74" s="6">
        <f>SUM(G62:G73)</f>
        <v>100078</v>
      </c>
    </row>
    <row r="75">
      <c r="G75" s="6"/>
    </row>
    <row r="76">
      <c r="E76" s="3" t="s">
        <v>51</v>
      </c>
      <c r="G76" s="6">
        <v>3000.0</v>
      </c>
    </row>
    <row r="77">
      <c r="G77" s="6"/>
    </row>
    <row r="78">
      <c r="E78" s="3" t="s">
        <v>52</v>
      </c>
      <c r="G78" s="6"/>
    </row>
    <row r="79">
      <c r="F79" s="3" t="s">
        <v>53</v>
      </c>
      <c r="G79" s="11">
        <v>257.0</v>
      </c>
    </row>
    <row r="80">
      <c r="E80" s="3" t="s">
        <v>54</v>
      </c>
      <c r="G80" s="9">
        <f>SUM(G79)</f>
        <v>257</v>
      </c>
    </row>
    <row r="81">
      <c r="G81" s="6"/>
    </row>
    <row r="82">
      <c r="E82" s="3" t="s">
        <v>18</v>
      </c>
      <c r="G82" s="6"/>
    </row>
    <row r="83">
      <c r="F83" s="3" t="s">
        <v>12</v>
      </c>
      <c r="G83" s="6">
        <v>500.0</v>
      </c>
    </row>
    <row r="84">
      <c r="F84" s="3" t="s">
        <v>20</v>
      </c>
      <c r="G84" s="6">
        <v>1000.0</v>
      </c>
    </row>
    <row r="85">
      <c r="F85" s="3" t="s">
        <v>21</v>
      </c>
      <c r="G85" s="6">
        <v>1000.0</v>
      </c>
    </row>
    <row r="86">
      <c r="F86" s="3" t="s">
        <v>19</v>
      </c>
      <c r="G86" s="6">
        <v>1000.0</v>
      </c>
    </row>
    <row r="87">
      <c r="F87" s="3" t="s">
        <v>23</v>
      </c>
      <c r="G87" s="6">
        <v>1000.0</v>
      </c>
    </row>
    <row r="88">
      <c r="F88" s="3" t="s">
        <v>22</v>
      </c>
      <c r="G88" s="6">
        <v>1000.0</v>
      </c>
    </row>
    <row r="89">
      <c r="F89" s="3" t="s">
        <v>24</v>
      </c>
      <c r="G89" s="6">
        <v>1000.0</v>
      </c>
    </row>
    <row r="90">
      <c r="F90" s="3" t="s">
        <v>25</v>
      </c>
      <c r="G90" s="6">
        <v>1000.0</v>
      </c>
    </row>
    <row r="91">
      <c r="F91" s="3" t="s">
        <v>26</v>
      </c>
      <c r="G91" s="6">
        <v>1000.0</v>
      </c>
    </row>
    <row r="92">
      <c r="F92" s="3" t="s">
        <v>27</v>
      </c>
      <c r="G92" s="6">
        <v>1000.0</v>
      </c>
    </row>
    <row r="93">
      <c r="F93" s="3" t="s">
        <v>28</v>
      </c>
      <c r="G93" s="7">
        <v>1000.0</v>
      </c>
    </row>
    <row r="94">
      <c r="E94" s="3" t="s">
        <v>29</v>
      </c>
      <c r="G94" s="6">
        <f>SUM(G83:G93)</f>
        <v>10500</v>
      </c>
    </row>
    <row r="95">
      <c r="G95" s="6"/>
    </row>
    <row r="96">
      <c r="E96" s="3" t="s">
        <v>55</v>
      </c>
      <c r="G96" s="6"/>
    </row>
    <row r="97">
      <c r="F97" s="3" t="s">
        <v>56</v>
      </c>
      <c r="G97" s="9">
        <v>1224.0</v>
      </c>
    </row>
    <row r="98">
      <c r="F98" s="3" t="s">
        <v>57</v>
      </c>
      <c r="G98" s="11">
        <v>16000.0</v>
      </c>
    </row>
    <row r="99">
      <c r="E99" s="3" t="s">
        <v>58</v>
      </c>
      <c r="G99" s="9">
        <f>SUM(G97:G98)</f>
        <v>17224</v>
      </c>
    </row>
    <row r="100">
      <c r="G100" s="6"/>
    </row>
    <row r="101">
      <c r="E101" s="3" t="s">
        <v>59</v>
      </c>
      <c r="G101" s="6"/>
    </row>
    <row r="102">
      <c r="E102" s="3" t="s">
        <v>60</v>
      </c>
      <c r="G102" s="9">
        <v>800.0</v>
      </c>
    </row>
    <row r="103">
      <c r="E103" s="3" t="s">
        <v>61</v>
      </c>
      <c r="G103" s="6">
        <v>1200.0</v>
      </c>
    </row>
    <row r="104">
      <c r="E104" s="3" t="s">
        <v>62</v>
      </c>
      <c r="G104" s="6"/>
    </row>
    <row r="105">
      <c r="F105" s="3" t="s">
        <v>63</v>
      </c>
      <c r="G105" s="9">
        <v>1500.0</v>
      </c>
    </row>
    <row r="106">
      <c r="F106" s="3" t="s">
        <v>64</v>
      </c>
      <c r="G106" s="6">
        <v>0.0</v>
      </c>
    </row>
    <row r="107">
      <c r="F107" s="3" t="s">
        <v>65</v>
      </c>
      <c r="G107" s="6">
        <v>0.0</v>
      </c>
    </row>
    <row r="108">
      <c r="F108" s="3" t="s">
        <v>66</v>
      </c>
      <c r="G108" s="6">
        <v>0.0</v>
      </c>
    </row>
    <row r="109">
      <c r="F109" s="3" t="s">
        <v>67</v>
      </c>
      <c r="G109" s="7">
        <v>150.0</v>
      </c>
    </row>
    <row r="110">
      <c r="E110" s="3" t="s">
        <v>68</v>
      </c>
      <c r="G110" s="9">
        <f>SUM(G105:G109)</f>
        <v>1650</v>
      </c>
    </row>
    <row r="111">
      <c r="G111" s="6"/>
    </row>
    <row r="112">
      <c r="E112" s="3" t="s">
        <v>69</v>
      </c>
      <c r="G112" s="9">
        <v>100.0</v>
      </c>
    </row>
    <row r="113">
      <c r="E113" s="3" t="s">
        <v>70</v>
      </c>
      <c r="G113" s="6"/>
    </row>
    <row r="114">
      <c r="E114" s="3" t="s">
        <v>71</v>
      </c>
      <c r="G114" s="6">
        <f>155*12</f>
        <v>1860</v>
      </c>
    </row>
    <row r="115">
      <c r="D115" s="3" t="s">
        <v>72</v>
      </c>
      <c r="G115" s="10">
        <f>G114+G112+G110+G103+G102+G99+G94+G80+G76+G74</f>
        <v>136669</v>
      </c>
    </row>
    <row r="116">
      <c r="G116" s="6"/>
    </row>
    <row r="117">
      <c r="C117" s="3" t="s">
        <v>73</v>
      </c>
      <c r="G117" s="12">
        <f>G53-G115</f>
        <v>-5519</v>
      </c>
    </row>
    <row r="118">
      <c r="G118" s="6"/>
    </row>
    <row r="119">
      <c r="C119" s="3" t="s">
        <v>74</v>
      </c>
      <c r="G119" s="6"/>
    </row>
    <row r="120">
      <c r="D120" s="3" t="s">
        <v>75</v>
      </c>
      <c r="G120" s="6"/>
    </row>
    <row r="121">
      <c r="E121" s="3" t="s">
        <v>76</v>
      </c>
      <c r="G121" s="7">
        <v>100.0</v>
      </c>
    </row>
    <row r="122">
      <c r="D122" s="3" t="s">
        <v>77</v>
      </c>
      <c r="G122" s="6">
        <f>SUM(G121)</f>
        <v>100</v>
      </c>
    </row>
    <row r="123">
      <c r="C123" s="3" t="s">
        <v>78</v>
      </c>
      <c r="G123" s="10">
        <f>G122</f>
        <v>100</v>
      </c>
    </row>
    <row r="124">
      <c r="G124" s="6"/>
    </row>
    <row r="125">
      <c r="B125" s="3" t="s">
        <v>79</v>
      </c>
      <c r="G125" s="12">
        <f>G117+G123</f>
        <v>-5419</v>
      </c>
    </row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mergeCells count="4">
    <mergeCell ref="A1:F1"/>
    <mergeCell ref="A2:F2"/>
    <mergeCell ref="A3:F3"/>
    <mergeCell ref="A4:F4"/>
  </mergeCells>
  <printOptions/>
  <pageMargins bottom="0.75" footer="0.0" header="0.0" left="0.7" right="0.7" top="0.75"/>
  <pageSetup orientation="portrait"/>
  <drawing r:id="rId1"/>
</worksheet>
</file>